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11" yWindow="105" windowWidth="1098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<sst xmlns="http://schemas.openxmlformats.org/spreadsheetml/2006/main" count="84" uniqueCount="58">
  <si>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Изделие</t>
  </si>
  <si>
    <t>Номенклатурный     номер</t>
  </si>
  <si>
    <t>Применяемость</t>
  </si>
  <si>
    <t>В ящике</t>
  </si>
  <si>
    <t>Прерыватель    указателей        поворота и      аварийной       сигнализации</t>
  </si>
  <si>
    <t>Прерыватель стеклоочистителя</t>
  </si>
  <si>
    <t xml:space="preserve">Реле времени стеклоомывателя </t>
  </si>
  <si>
    <t xml:space="preserve">РАЛД 15.3747
(494.3747-01)     
</t>
  </si>
  <si>
    <t xml:space="preserve">РАЛД 16.3747
(РС 57)    
</t>
  </si>
  <si>
    <t xml:space="preserve">ВАЗ-2103,05,07
ВАЗ-1111, ГАЗ-3110
ГАЗ–3102, Газель
</t>
  </si>
  <si>
    <t xml:space="preserve">Включает насос           омывателя  заднего стекла </t>
  </si>
  <si>
    <t xml:space="preserve">Обеспечивает   прерывистый сигнал ламп указателей поворотов в режиме маневрирования и аварийной  сигнализации </t>
  </si>
  <si>
    <t>Обеспечивает работу стеклоочистителя с фиксированной частотой</t>
  </si>
  <si>
    <t>Назначение    изделия</t>
  </si>
  <si>
    <t>ПОСЧИТАТЬ</t>
  </si>
  <si>
    <t xml:space="preserve">252 шт     </t>
  </si>
  <si>
    <t>560 шт</t>
  </si>
  <si>
    <t xml:space="preserve">108 шт </t>
  </si>
  <si>
    <t>200 шт</t>
  </si>
  <si>
    <t>ВВЕСТИ, ШТУК</t>
  </si>
  <si>
    <t>ШТУК</t>
  </si>
  <si>
    <t>ЯЩИКОВ</t>
  </si>
  <si>
    <t>ВВЕСТИ,  ЯЩИКОВ</t>
  </si>
  <si>
    <t>ИТОГО</t>
  </si>
  <si>
    <t xml:space="preserve">196 шт </t>
  </si>
  <si>
    <t>360 шт</t>
  </si>
  <si>
    <t xml:space="preserve">Весь ряд ГАЗель-Бизнес  </t>
  </si>
  <si>
    <t>Реле электромагнитное автомобильного применения</t>
  </si>
  <si>
    <t>Для коммутации постоянного тока в блоке монтажном предохранителей и реле, в системе охлаждения, в системе отопления.</t>
  </si>
  <si>
    <t xml:space="preserve">РАЛД 98.3747-11 РАЛД 98.3747-111 </t>
  </si>
  <si>
    <t xml:space="preserve">РАЛД 07.3747
(492,493,495.3747)   
</t>
  </si>
  <si>
    <t>ВАЗ-2108-2115,2170, Калина, Гранта, М-2141, "Таврия", Волга, ГАЗель, ГАЗель-Бизнес, ИЖ 2126</t>
  </si>
  <si>
    <t>Цена с учетом НДС</t>
  </si>
  <si>
    <t>С 01.02.2013г.</t>
  </si>
  <si>
    <t xml:space="preserve">РАЛД 07.3747
(492,493,495.3747) </t>
  </si>
  <si>
    <t>в исполнении для поставки на конвеер автозавода</t>
  </si>
  <si>
    <t xml:space="preserve">РАЛД 07.3747-01
   </t>
  </si>
  <si>
    <t>ГАЗель-Бизнес       длиннобазный</t>
  </si>
  <si>
    <t xml:space="preserve">РАЛД 14.3747
(494, 6422, 231.3747)
</t>
  </si>
  <si>
    <t xml:space="preserve">ВАЗ-2104,05,07,21
ВАЗ-1111, ГАЗ-3110, 3302, ГАЗель
</t>
  </si>
  <si>
    <t>ГАЗ, РАФ, Урал-375, ЗИЛ,автобусы КАВЗ, ЛАЗ, ПАЗ  их модификации</t>
  </si>
  <si>
    <t xml:space="preserve">ВАЗ-2108, 09, 10, 11, 12, 13,14, 15, 18, 20, 23,70, Лада Калина, Гранта их модификации , ГАЗ 3111, ГАЗель, ИЖ 2126, УАЗ "Патриот"
 </t>
  </si>
  <si>
    <t xml:space="preserve">РАЛД 08.3747 
(525, 526.3747, 526.3747-03, 41.3777)                                                                      
</t>
  </si>
  <si>
    <t>РАЛД 08.3747 П      с регулировкой паузы                                                                
(54, 411.3777)</t>
  </si>
  <si>
    <t xml:space="preserve">РАЛД 08.3747-01 
(526.3747-04)   </t>
  </si>
  <si>
    <r>
      <t xml:space="preserve">РАЛД 08.3747-01 
(526.3747-04)   </t>
    </r>
    <r>
      <rPr>
        <sz val="14"/>
        <rFont val="Times New Roman"/>
        <family val="1"/>
      </rPr>
      <t xml:space="preserve">
</t>
    </r>
  </si>
  <si>
    <t xml:space="preserve">РАЛД 10.3747  
(524,528.3747,   412.3777)  
</t>
  </si>
  <si>
    <t xml:space="preserve">со старым блоком предохранителей         ВАЗ-2108, 09, 10, и их          модификации, Нива Шевроле М-2141, ИЖ 2126, «Таврия», УАЗ   </t>
  </si>
  <si>
    <r>
      <t>РАЛД 10.3747 П     с регулировкой паузы                                                                
(413.3777, 39.3777-03)</t>
    </r>
    <r>
      <rPr>
        <sz val="14"/>
        <rFont val="Times New Roman"/>
        <family val="1"/>
      </rPr>
      <t xml:space="preserve">
</t>
    </r>
  </si>
  <si>
    <t xml:space="preserve">РАЛД 21.3747  
(524.3747-02, 46,52,932,528.3747-01)  
</t>
  </si>
  <si>
    <t>Во всех моделях на базе Газель, ГАЗ, Баргузин, Соболь, их модификации</t>
  </si>
  <si>
    <r>
      <t>РАЛД 21.3747 П     с регулировкой паузы                                                                
(415.3777, 39.3777-02)</t>
    </r>
    <r>
      <rPr>
        <sz val="14"/>
        <rFont val="Times New Roman"/>
        <family val="1"/>
      </rPr>
      <t xml:space="preserve">
</t>
    </r>
  </si>
  <si>
    <t>ВАЗ 2108, 09, 11, 18, 20   и их   модификации, УАЗ, Таврия</t>
  </si>
  <si>
    <t>РАЛД 09.3747 (451, 454.3747)</t>
  </si>
  <si>
    <t xml:space="preserve">432 шт     </t>
  </si>
  <si>
    <t>Лада Приора, Калина, Газель Бизнес, иномарки.
Каталожный номер ВАЗ: 
1119-3747210-10</t>
  </si>
  <si>
    <t>Поставка на конвеер Автозавода ГАЗ</t>
  </si>
  <si>
    <t>Продукция поставляется в индивидуальной упаковке, с паспортом и  гарантийным талоном.  Сертификаты НАМИ г.Москва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</si>
</sst>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23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color indexed="10"/>
      <name val="Arial Cyr"/>
      <family val="0"/>
    </font>
    <font>
      <sz val="10"/>
      <color indexed="8"/>
      <name val="Arial Cyr"/>
      <family val="0"/>
    </font>
    <font>
      <b/>
      <sz val="22"/>
      <color indexed="10"/>
      <name val="Arial Cyr"/>
      <family val="0"/>
    </font>
    <font>
      <b/>
      <sz val="16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shrinkToFi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shrinkToFit="1"/>
    </xf>
    <xf numFmtId="0" fontId="0" fillId="0" borderId="0" xfId="0" applyAlignment="1">
      <alignment/>
    </xf>
    <xf numFmtId="0" fontId="13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shrinkToFit="1"/>
    </xf>
    <xf numFmtId="0" fontId="1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1" fillId="9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justify" wrapText="1"/>
    </xf>
    <xf numFmtId="0" fontId="0" fillId="8" borderId="12" xfId="0" applyFill="1" applyBorder="1" applyAlignment="1">
      <alignment horizontal="center" vertical="justify" wrapText="1"/>
    </xf>
    <xf numFmtId="0" fontId="0" fillId="2" borderId="9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14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shrinkToFi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9" borderId="21" xfId="0" applyFont="1" applyFill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top" wrapText="1"/>
    </xf>
    <xf numFmtId="2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2877" y="2016"/>
          <a:chExt cx="3168" cy="187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877" y="2016"/>
            <a:ext cx="3168" cy="1872"/>
          </a:xfrm>
          <a:prstGeom prst="ellipse">
            <a:avLst/>
          </a:prstGeom>
          <a:solidFill>
            <a:srgbClr val="FFFFFF"/>
          </a:solidFill>
          <a:ln w="349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1</xdr:row>
      <xdr:rowOff>180975</xdr:rowOff>
    </xdr:from>
    <xdr:to>
      <xdr:col>0</xdr:col>
      <xdr:colOff>1800225</xdr:colOff>
      <xdr:row>1</xdr:row>
      <xdr:rowOff>838200</xdr:rowOff>
    </xdr:to>
    <xdr:grpSp>
      <xdr:nvGrpSpPr>
        <xdr:cNvPr id="4" name="Group 4"/>
        <xdr:cNvGrpSpPr>
          <a:grpSpLocks/>
        </xdr:cNvGrpSpPr>
      </xdr:nvGrpSpPr>
      <xdr:grpSpPr>
        <a:xfrm>
          <a:off x="447675" y="180975"/>
          <a:ext cx="1352550" cy="657225"/>
          <a:chOff x="2877" y="2016"/>
          <a:chExt cx="3168" cy="1872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2877" y="2016"/>
            <a:ext cx="3168" cy="1872"/>
          </a:xfrm>
          <a:prstGeom prst="ellipse">
            <a:avLst/>
          </a:prstGeom>
          <a:solidFill>
            <a:srgbClr val="FFFFFF"/>
          </a:solidFill>
          <a:ln w="349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zoomScale="75" zoomScaleNormal="75" workbookViewId="0" topLeftCell="D14">
      <selection activeCell="H23" sqref="H23:J24"/>
    </sheetView>
  </sheetViews>
  <sheetFormatPr defaultColWidth="9.00390625" defaultRowHeight="12.75"/>
  <cols>
    <col min="1" max="2" width="28.00390625" style="0" customWidth="1"/>
    <col min="3" max="4" width="26.125" style="0" customWidth="1"/>
    <col min="5" max="5" width="11.00390625" style="0" customWidth="1"/>
    <col min="6" max="6" width="9.75390625" style="0" customWidth="1"/>
    <col min="7" max="7" width="10.125" style="0" customWidth="1"/>
    <col min="8" max="8" width="17.75390625" style="0" customWidth="1"/>
    <col min="9" max="10" width="16.625" style="0" customWidth="1"/>
    <col min="11" max="11" width="16.75390625" style="0" customWidth="1"/>
    <col min="12" max="12" width="17.00390625" style="0" customWidth="1"/>
    <col min="13" max="13" width="16.75390625" style="0" customWidth="1"/>
  </cols>
  <sheetData>
    <row r="1" ht="0.75" customHeight="1" hidden="1"/>
    <row r="2" spans="1:10" ht="85.5" customHeight="1" thickTop="1">
      <c r="A2" s="49"/>
      <c r="B2" s="49"/>
      <c r="C2" s="49"/>
      <c r="D2" s="8"/>
      <c r="E2" s="44"/>
      <c r="F2" s="44"/>
      <c r="G2" s="45"/>
      <c r="H2" s="58" t="s">
        <v>14</v>
      </c>
      <c r="I2" s="59"/>
      <c r="J2" s="60"/>
    </row>
    <row r="3" spans="1:10" ht="23.25" customHeight="1">
      <c r="A3" s="8"/>
      <c r="B3" s="8"/>
      <c r="C3" s="8"/>
      <c r="D3" s="70" t="s">
        <v>33</v>
      </c>
      <c r="E3" s="6"/>
      <c r="F3" s="46"/>
      <c r="G3" s="45"/>
      <c r="H3" s="28" t="s">
        <v>22</v>
      </c>
      <c r="I3" s="29"/>
      <c r="J3" s="61" t="s">
        <v>19</v>
      </c>
    </row>
    <row r="4" spans="1:10" ht="42" customHeight="1">
      <c r="A4" s="26" t="s">
        <v>0</v>
      </c>
      <c r="B4" s="26" t="s">
        <v>13</v>
      </c>
      <c r="C4" s="26" t="s">
        <v>2</v>
      </c>
      <c r="D4" s="26" t="s">
        <v>1</v>
      </c>
      <c r="E4" s="25"/>
      <c r="F4" s="47" t="s">
        <v>3</v>
      </c>
      <c r="G4" s="48"/>
      <c r="H4" s="30"/>
      <c r="I4" s="29"/>
      <c r="J4" s="62"/>
    </row>
    <row r="5" spans="1:10" ht="42" customHeight="1">
      <c r="A5" s="27"/>
      <c r="B5" s="27"/>
      <c r="C5" s="27"/>
      <c r="D5" s="27"/>
      <c r="E5" s="71" t="s">
        <v>32</v>
      </c>
      <c r="F5" s="47"/>
      <c r="G5" s="48"/>
      <c r="H5" s="63" t="s">
        <v>21</v>
      </c>
      <c r="I5" s="65" t="s">
        <v>21</v>
      </c>
      <c r="J5" s="34" t="s">
        <v>20</v>
      </c>
    </row>
    <row r="6" spans="1:10" ht="37.5" customHeight="1" thickBot="1">
      <c r="A6" s="50"/>
      <c r="B6" s="50"/>
      <c r="C6" s="50"/>
      <c r="D6" s="50"/>
      <c r="E6" s="72"/>
      <c r="F6" s="47"/>
      <c r="G6" s="48"/>
      <c r="H6" s="64"/>
      <c r="I6" s="66"/>
      <c r="J6" s="35"/>
    </row>
    <row r="7" spans="1:13" ht="84.75" customHeight="1" thickBot="1" thickTop="1">
      <c r="A7" s="36" t="s">
        <v>4</v>
      </c>
      <c r="B7" s="51" t="s">
        <v>11</v>
      </c>
      <c r="C7" s="23" t="s">
        <v>31</v>
      </c>
      <c r="D7" s="77" t="s">
        <v>30</v>
      </c>
      <c r="E7" s="9">
        <v>54</v>
      </c>
      <c r="F7" s="16" t="s">
        <v>15</v>
      </c>
      <c r="G7" s="17" t="s">
        <v>16</v>
      </c>
      <c r="H7" s="18"/>
      <c r="I7" s="19"/>
      <c r="J7" s="21"/>
      <c r="K7" s="20">
        <f>PRODUCT(E7*H7*252)</f>
        <v>0</v>
      </c>
      <c r="L7" s="20">
        <f>PRODUCT(E7*I7*560)</f>
        <v>0</v>
      </c>
      <c r="M7" s="20">
        <f>PRODUCT(E7*J7)</f>
        <v>0</v>
      </c>
    </row>
    <row r="8" spans="1:13" ht="57" customHeight="1" thickBot="1" thickTop="1">
      <c r="A8" s="37"/>
      <c r="B8" s="52"/>
      <c r="C8" s="79" t="s">
        <v>35</v>
      </c>
      <c r="D8" s="11" t="s">
        <v>34</v>
      </c>
      <c r="E8" s="9">
        <v>60</v>
      </c>
      <c r="F8" s="16" t="s">
        <v>15</v>
      </c>
      <c r="G8" s="17" t="s">
        <v>16</v>
      </c>
      <c r="H8" s="18"/>
      <c r="I8" s="19"/>
      <c r="J8" s="21"/>
      <c r="K8" s="20">
        <f aca="true" t="shared" si="0" ref="K8:K22">PRODUCT(E8*H8*252)</f>
        <v>0</v>
      </c>
      <c r="L8" s="20">
        <f aca="true" t="shared" si="1" ref="L8:L22">PRODUCT(E8*I8*560)</f>
        <v>0</v>
      </c>
      <c r="M8" s="20">
        <f aca="true" t="shared" si="2" ref="M8:M22">PRODUCT(E8*J8)</f>
        <v>0</v>
      </c>
    </row>
    <row r="9" spans="1:13" ht="60" customHeight="1" thickBot="1" thickTop="1">
      <c r="A9" s="37"/>
      <c r="B9" s="52"/>
      <c r="C9" s="79" t="s">
        <v>37</v>
      </c>
      <c r="D9" s="11" t="s">
        <v>36</v>
      </c>
      <c r="E9" s="9">
        <v>55</v>
      </c>
      <c r="F9" s="16" t="s">
        <v>15</v>
      </c>
      <c r="G9" s="17" t="s">
        <v>16</v>
      </c>
      <c r="H9" s="18"/>
      <c r="I9" s="19"/>
      <c r="J9" s="21"/>
      <c r="K9" s="20">
        <f t="shared" si="0"/>
        <v>0</v>
      </c>
      <c r="L9" s="20">
        <f t="shared" si="1"/>
        <v>0</v>
      </c>
      <c r="M9" s="20">
        <f t="shared" si="2"/>
        <v>0</v>
      </c>
    </row>
    <row r="10" spans="1:13" ht="65.25" customHeight="1" thickBot="1" thickTop="1">
      <c r="A10" s="37"/>
      <c r="B10" s="53"/>
      <c r="C10" s="24" t="s">
        <v>39</v>
      </c>
      <c r="D10" s="78" t="s">
        <v>38</v>
      </c>
      <c r="E10" s="9">
        <v>78</v>
      </c>
      <c r="F10" s="16" t="s">
        <v>17</v>
      </c>
      <c r="G10" s="17" t="s">
        <v>18</v>
      </c>
      <c r="H10" s="18"/>
      <c r="I10" s="19"/>
      <c r="J10" s="21"/>
      <c r="K10" s="20">
        <f>PRODUCT(E10*H10*108)</f>
        <v>0</v>
      </c>
      <c r="L10" s="20">
        <f>PRODUCT(E10*I10*200)</f>
        <v>0</v>
      </c>
      <c r="M10" s="20">
        <f t="shared" si="2"/>
        <v>0</v>
      </c>
    </row>
    <row r="11" spans="1:13" ht="67.5" customHeight="1" thickBot="1" thickTop="1">
      <c r="A11" s="37"/>
      <c r="B11" s="53"/>
      <c r="C11" s="2" t="s">
        <v>9</v>
      </c>
      <c r="D11" s="12" t="s">
        <v>7</v>
      </c>
      <c r="E11" s="9">
        <v>57</v>
      </c>
      <c r="F11" s="16" t="s">
        <v>17</v>
      </c>
      <c r="G11" s="17" t="s">
        <v>18</v>
      </c>
      <c r="H11" s="18"/>
      <c r="I11" s="19"/>
      <c r="J11" s="21"/>
      <c r="K11" s="20">
        <f>PRODUCT(E11*H11*108)</f>
        <v>0</v>
      </c>
      <c r="L11" s="20">
        <f>PRODUCT(E11*I11*200)</f>
        <v>0</v>
      </c>
      <c r="M11" s="20">
        <f t="shared" si="2"/>
        <v>0</v>
      </c>
    </row>
    <row r="12" spans="1:13" ht="67.5" customHeight="1" thickBot="1" thickTop="1">
      <c r="A12" s="38"/>
      <c r="B12" s="54"/>
      <c r="C12" s="2" t="s">
        <v>40</v>
      </c>
      <c r="D12" s="13" t="s">
        <v>8</v>
      </c>
      <c r="E12" s="9">
        <v>83</v>
      </c>
      <c r="F12" s="16" t="s">
        <v>17</v>
      </c>
      <c r="G12" s="17" t="s">
        <v>18</v>
      </c>
      <c r="H12" s="18"/>
      <c r="I12" s="19"/>
      <c r="J12" s="21"/>
      <c r="K12" s="20">
        <f>PRODUCT(E12*H12*108)</f>
        <v>0</v>
      </c>
      <c r="L12" s="20">
        <f>PRODUCT(E12*I12*200)</f>
        <v>0</v>
      </c>
      <c r="M12" s="20">
        <f t="shared" si="2"/>
        <v>0</v>
      </c>
    </row>
    <row r="13" spans="1:13" ht="85.5" customHeight="1" thickBot="1" thickTop="1">
      <c r="A13" s="39" t="s">
        <v>5</v>
      </c>
      <c r="B13" s="80" t="s">
        <v>12</v>
      </c>
      <c r="C13" s="83" t="s">
        <v>41</v>
      </c>
      <c r="D13" s="12" t="s">
        <v>42</v>
      </c>
      <c r="E13" s="9">
        <v>68</v>
      </c>
      <c r="F13" s="16" t="s">
        <v>15</v>
      </c>
      <c r="G13" s="17" t="s">
        <v>16</v>
      </c>
      <c r="H13" s="18"/>
      <c r="I13" s="19"/>
      <c r="J13" s="21"/>
      <c r="K13" s="20">
        <f t="shared" si="0"/>
        <v>0</v>
      </c>
      <c r="L13" s="20">
        <f t="shared" si="1"/>
        <v>0</v>
      </c>
      <c r="M13" s="20">
        <f t="shared" si="2"/>
        <v>0</v>
      </c>
    </row>
    <row r="14" spans="1:13" ht="81" customHeight="1" thickBot="1" thickTop="1">
      <c r="A14" s="40"/>
      <c r="B14" s="55"/>
      <c r="C14" s="84"/>
      <c r="D14" s="85" t="s">
        <v>43</v>
      </c>
      <c r="E14" s="9">
        <v>96</v>
      </c>
      <c r="F14" s="16" t="s">
        <v>15</v>
      </c>
      <c r="G14" s="17" t="s">
        <v>16</v>
      </c>
      <c r="H14" s="18"/>
      <c r="I14" s="19"/>
      <c r="J14" s="21"/>
      <c r="K14" s="20">
        <f t="shared" si="0"/>
        <v>0</v>
      </c>
      <c r="L14" s="20">
        <f t="shared" si="1"/>
        <v>0</v>
      </c>
      <c r="M14" s="20">
        <f t="shared" si="2"/>
        <v>0</v>
      </c>
    </row>
    <row r="15" spans="1:13" ht="44.25" customHeight="1" thickBot="1" thickTop="1">
      <c r="A15" s="40"/>
      <c r="B15" s="55"/>
      <c r="C15" s="81" t="s">
        <v>26</v>
      </c>
      <c r="D15" s="82" t="s">
        <v>44</v>
      </c>
      <c r="E15" s="9">
        <v>101</v>
      </c>
      <c r="F15" s="16" t="s">
        <v>15</v>
      </c>
      <c r="G15" s="17" t="s">
        <v>16</v>
      </c>
      <c r="H15" s="18"/>
      <c r="I15" s="19"/>
      <c r="J15" s="21"/>
      <c r="K15" s="20">
        <f t="shared" si="0"/>
        <v>0</v>
      </c>
      <c r="L15" s="20">
        <f t="shared" si="1"/>
        <v>0</v>
      </c>
      <c r="M15" s="20">
        <f t="shared" si="2"/>
        <v>0</v>
      </c>
    </row>
    <row r="16" spans="1:13" ht="57" customHeight="1" thickBot="1" thickTop="1">
      <c r="A16" s="40"/>
      <c r="B16" s="56"/>
      <c r="C16" s="22" t="s">
        <v>35</v>
      </c>
      <c r="D16" s="12" t="s">
        <v>45</v>
      </c>
      <c r="E16" s="10">
        <v>103</v>
      </c>
      <c r="F16" s="16" t="s">
        <v>15</v>
      </c>
      <c r="G16" s="17" t="s">
        <v>16</v>
      </c>
      <c r="H16" s="18"/>
      <c r="I16" s="19"/>
      <c r="J16" s="21"/>
      <c r="K16" s="20">
        <f t="shared" si="0"/>
        <v>0</v>
      </c>
      <c r="L16" s="20">
        <f t="shared" si="1"/>
        <v>0</v>
      </c>
      <c r="M16" s="20">
        <f t="shared" si="2"/>
        <v>0</v>
      </c>
    </row>
    <row r="17" spans="1:13" ht="63.75" customHeight="1" thickBot="1" thickTop="1">
      <c r="A17" s="40"/>
      <c r="B17" s="56"/>
      <c r="C17" s="42" t="s">
        <v>47</v>
      </c>
      <c r="D17" s="12" t="s">
        <v>46</v>
      </c>
      <c r="E17" s="9">
        <v>69</v>
      </c>
      <c r="F17" s="16" t="s">
        <v>24</v>
      </c>
      <c r="G17" s="17" t="s">
        <v>25</v>
      </c>
      <c r="H17" s="18"/>
      <c r="I17" s="19"/>
      <c r="J17" s="21"/>
      <c r="K17" s="20">
        <f>PRODUCT(E17*H17*196)</f>
        <v>0</v>
      </c>
      <c r="L17" s="20">
        <f>PRODUCT(E17*I17*360)</f>
        <v>0</v>
      </c>
      <c r="M17" s="20">
        <f t="shared" si="2"/>
        <v>0</v>
      </c>
    </row>
    <row r="18" spans="1:13" ht="101.25" customHeight="1" thickBot="1" thickTop="1">
      <c r="A18" s="40"/>
      <c r="B18" s="56"/>
      <c r="C18" s="57"/>
      <c r="D18" s="12" t="s">
        <v>48</v>
      </c>
      <c r="E18" s="9">
        <v>97</v>
      </c>
      <c r="F18" s="16" t="s">
        <v>24</v>
      </c>
      <c r="G18" s="17" t="s">
        <v>25</v>
      </c>
      <c r="H18" s="18"/>
      <c r="I18" s="19"/>
      <c r="J18" s="21"/>
      <c r="K18" s="20">
        <f>PRODUCT(E18*H18*196)</f>
        <v>0</v>
      </c>
      <c r="L18" s="20">
        <f>PRODUCT(E18*I18*360)</f>
        <v>0</v>
      </c>
      <c r="M18" s="20">
        <f t="shared" si="2"/>
        <v>0</v>
      </c>
    </row>
    <row r="19" spans="1:13" ht="64.5" customHeight="1" thickBot="1" thickTop="1">
      <c r="A19" s="40"/>
      <c r="B19" s="56"/>
      <c r="C19" s="42" t="s">
        <v>50</v>
      </c>
      <c r="D19" s="14" t="s">
        <v>49</v>
      </c>
      <c r="E19" s="9">
        <v>70</v>
      </c>
      <c r="F19" s="16" t="s">
        <v>17</v>
      </c>
      <c r="G19" s="17" t="s">
        <v>18</v>
      </c>
      <c r="H19" s="18"/>
      <c r="I19" s="19"/>
      <c r="J19" s="21"/>
      <c r="K19" s="20">
        <f>PRODUCT(E19*H19*108)</f>
        <v>0</v>
      </c>
      <c r="L19" s="20">
        <f>PRODUCT(E19*I19*200)</f>
        <v>0</v>
      </c>
      <c r="M19" s="20">
        <f t="shared" si="2"/>
        <v>0</v>
      </c>
    </row>
    <row r="20" spans="1:13" ht="100.5" customHeight="1" thickBot="1" thickTop="1">
      <c r="A20" s="41"/>
      <c r="B20" s="57"/>
      <c r="C20" s="43"/>
      <c r="D20" s="12" t="s">
        <v>51</v>
      </c>
      <c r="E20" s="9">
        <v>101</v>
      </c>
      <c r="F20" s="16" t="s">
        <v>17</v>
      </c>
      <c r="G20" s="17" t="s">
        <v>18</v>
      </c>
      <c r="H20" s="18"/>
      <c r="I20" s="19"/>
      <c r="J20" s="21"/>
      <c r="K20" s="20">
        <f>PRODUCT(E20*H20*108)</f>
        <v>0</v>
      </c>
      <c r="L20" s="20">
        <f>PRODUCT(E20*I20*200)</f>
        <v>0</v>
      </c>
      <c r="M20" s="20">
        <f t="shared" si="2"/>
        <v>0</v>
      </c>
    </row>
    <row r="21" spans="1:13" ht="90.75" customHeight="1" thickBot="1" thickTop="1">
      <c r="A21" s="15" t="s">
        <v>6</v>
      </c>
      <c r="B21" s="3" t="s">
        <v>10</v>
      </c>
      <c r="C21" s="7" t="s">
        <v>52</v>
      </c>
      <c r="D21" s="13" t="s">
        <v>53</v>
      </c>
      <c r="E21" s="9">
        <v>60</v>
      </c>
      <c r="F21" s="16" t="s">
        <v>15</v>
      </c>
      <c r="G21" s="17" t="s">
        <v>16</v>
      </c>
      <c r="H21" s="18"/>
      <c r="I21" s="19"/>
      <c r="J21" s="21"/>
      <c r="K21" s="20">
        <f t="shared" si="0"/>
        <v>0</v>
      </c>
      <c r="L21" s="20">
        <f t="shared" si="1"/>
        <v>0</v>
      </c>
      <c r="M21" s="20">
        <f t="shared" si="2"/>
        <v>0</v>
      </c>
    </row>
    <row r="22" spans="1:13" ht="120.75" customHeight="1" thickBot="1" thickTop="1">
      <c r="A22" s="15" t="s">
        <v>27</v>
      </c>
      <c r="B22" s="68" t="s">
        <v>28</v>
      </c>
      <c r="C22" s="69" t="s">
        <v>55</v>
      </c>
      <c r="D22" s="13" t="s">
        <v>29</v>
      </c>
      <c r="E22" s="9">
        <v>29.5</v>
      </c>
      <c r="F22" s="16" t="s">
        <v>54</v>
      </c>
      <c r="G22" s="17"/>
      <c r="H22" s="18"/>
      <c r="I22" s="73"/>
      <c r="J22" s="21"/>
      <c r="K22" s="20">
        <f>PRODUCT(E22*H22*432)</f>
        <v>0</v>
      </c>
      <c r="L22" s="20"/>
      <c r="M22" s="20">
        <f t="shared" si="2"/>
        <v>0</v>
      </c>
    </row>
    <row r="23" spans="5:13" ht="16.5" thickTop="1">
      <c r="E23" s="1"/>
      <c r="F23" s="31" t="s">
        <v>23</v>
      </c>
      <c r="G23" s="32"/>
      <c r="H23" s="86">
        <f>SUM(K24,L24,M24)</f>
        <v>0</v>
      </c>
      <c r="I23" s="87"/>
      <c r="J23" s="87"/>
      <c r="K23" s="20"/>
      <c r="L23" s="20"/>
      <c r="M23" s="20"/>
    </row>
    <row r="24" spans="1:13" ht="55.5" customHeight="1" thickBot="1">
      <c r="A24" s="75" t="s">
        <v>57</v>
      </c>
      <c r="B24" s="76"/>
      <c r="C24" s="76"/>
      <c r="D24" s="76"/>
      <c r="E24" s="76"/>
      <c r="F24" s="33"/>
      <c r="G24" s="33"/>
      <c r="H24" s="88"/>
      <c r="I24" s="88"/>
      <c r="J24" s="88"/>
      <c r="K24" s="20">
        <f>SUM(K7:K22)</f>
        <v>0</v>
      </c>
      <c r="L24" s="20">
        <f>SUM(L7:L22)</f>
        <v>0</v>
      </c>
      <c r="M24" s="20">
        <f>SUM(M7:M22)</f>
        <v>0</v>
      </c>
    </row>
    <row r="25" spans="1:10" ht="27.75" customHeight="1" thickTop="1">
      <c r="A25" s="74" t="s">
        <v>56</v>
      </c>
      <c r="B25" s="74"/>
      <c r="E25" s="4"/>
      <c r="F25" s="67"/>
      <c r="G25" s="67"/>
      <c r="H25" s="67"/>
      <c r="I25" s="67"/>
      <c r="J25" s="67"/>
    </row>
    <row r="26" spans="1:10" ht="15">
      <c r="A26" s="5"/>
      <c r="B26" s="5"/>
      <c r="E26" s="4"/>
      <c r="F26" s="67"/>
      <c r="G26" s="67"/>
      <c r="H26" s="67"/>
      <c r="I26" s="67"/>
      <c r="J26" s="67"/>
    </row>
  </sheetData>
  <mergeCells count="27">
    <mergeCell ref="C13:C14"/>
    <mergeCell ref="A25:B25"/>
    <mergeCell ref="A24:E24"/>
    <mergeCell ref="H2:J2"/>
    <mergeCell ref="J3:J4"/>
    <mergeCell ref="H23:J24"/>
    <mergeCell ref="H5:H6"/>
    <mergeCell ref="I5:I6"/>
    <mergeCell ref="F25:J26"/>
    <mergeCell ref="E5:E6"/>
    <mergeCell ref="B4:B6"/>
    <mergeCell ref="B7:B12"/>
    <mergeCell ref="B13:B20"/>
    <mergeCell ref="C17:C18"/>
    <mergeCell ref="C4:C6"/>
    <mergeCell ref="A7:A12"/>
    <mergeCell ref="A13:A20"/>
    <mergeCell ref="C19:C20"/>
    <mergeCell ref="E2:G2"/>
    <mergeCell ref="F3:G3"/>
    <mergeCell ref="F4:G6"/>
    <mergeCell ref="A2:C2"/>
    <mergeCell ref="D4:D6"/>
    <mergeCell ref="A4:A6"/>
    <mergeCell ref="H3:I4"/>
    <mergeCell ref="F23:G24"/>
    <mergeCell ref="J5:J6"/>
  </mergeCells>
  <printOptions/>
  <pageMargins left="0.3937007874015748" right="0.1968503937007874" top="0.1968503937007874" bottom="0.1968503937007874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www.PHILka.RU</cp:lastModifiedBy>
  <cp:lastPrinted>2008-01-10T06:06:05Z</cp:lastPrinted>
  <dcterms:created xsi:type="dcterms:W3CDTF">2007-12-20T18:31:58Z</dcterms:created>
  <dcterms:modified xsi:type="dcterms:W3CDTF">2013-03-20T04:18:06Z</dcterms:modified>
  <cp:category/>
  <cp:version/>
  <cp:contentType/>
  <cp:contentStatus/>
</cp:coreProperties>
</file>